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65" windowHeight="12585" activeTab="2"/>
  </bookViews>
  <sheets>
    <sheet name="Example for liquidity needs" sheetId="3" r:id="rId1"/>
    <sheet name="CASH FLOW KIMUTATÁS havi példa" sheetId="5" r:id="rId2"/>
    <sheet name="CASH FLOW KIMUTATÁS havi " sheetId="7" r:id="rId3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5" l="1"/>
  <c r="C8" i="5"/>
  <c r="C5" i="5" s="1"/>
  <c r="D8" i="5"/>
  <c r="D5" i="5" s="1"/>
  <c r="E8" i="5"/>
  <c r="E5" i="5" s="1"/>
  <c r="F8" i="5"/>
  <c r="F5" i="5" s="1"/>
  <c r="G8" i="5"/>
  <c r="H8" i="5"/>
  <c r="H5" i="5" s="1"/>
  <c r="C14" i="5"/>
  <c r="D14" i="5"/>
  <c r="E14" i="5"/>
  <c r="F14" i="5"/>
  <c r="G14" i="5"/>
  <c r="H14" i="5"/>
  <c r="D16" i="5" l="1"/>
  <c r="C13" i="5"/>
  <c r="C21" i="5" s="1"/>
  <c r="G13" i="5"/>
  <c r="F13" i="5"/>
  <c r="F21" i="5" s="1"/>
  <c r="F16" i="5"/>
  <c r="E16" i="5"/>
  <c r="E13" i="5" s="1"/>
  <c r="E21" i="5" s="1"/>
  <c r="D13" i="5"/>
  <c r="D21" i="5" s="1"/>
  <c r="C16" i="5"/>
  <c r="C22" i="5"/>
  <c r="D4" i="5" s="1"/>
  <c r="H16" i="5"/>
  <c r="H13" i="5" s="1"/>
  <c r="H21" i="5" s="1"/>
  <c r="G21" i="5"/>
  <c r="G16" i="5"/>
  <c r="V5" i="5"/>
  <c r="V4" i="5"/>
  <c r="I5" i="5"/>
  <c r="J5" i="5"/>
  <c r="K5" i="5"/>
  <c r="L5" i="5"/>
  <c r="M5" i="5"/>
  <c r="N5" i="5"/>
  <c r="O5" i="5"/>
  <c r="P5" i="5"/>
  <c r="Q5" i="5"/>
  <c r="R5" i="5"/>
  <c r="S5" i="5"/>
  <c r="T5" i="5"/>
  <c r="U5" i="5"/>
  <c r="I8" i="5"/>
  <c r="J8" i="5"/>
  <c r="K8" i="5"/>
  <c r="L8" i="5"/>
  <c r="M8" i="5"/>
  <c r="N8" i="5"/>
  <c r="O8" i="5"/>
  <c r="P8" i="5"/>
  <c r="Q8" i="5"/>
  <c r="R8" i="5"/>
  <c r="S8" i="5"/>
  <c r="T8" i="5"/>
  <c r="U8" i="5"/>
  <c r="D22" i="5" l="1"/>
  <c r="E4" i="5" s="1"/>
  <c r="E22" i="5" s="1"/>
  <c r="F4" i="5" s="1"/>
  <c r="F22" i="5" s="1"/>
  <c r="G4" i="5" s="1"/>
  <c r="G22" i="5" s="1"/>
  <c r="H4" i="5" s="1"/>
  <c r="H22" i="5" s="1"/>
  <c r="V25" i="7" l="1"/>
  <c r="T16" i="5" l="1"/>
  <c r="T13" i="5" s="1"/>
  <c r="N14" i="5"/>
  <c r="O14" i="5"/>
  <c r="P14" i="5"/>
  <c r="Q14" i="5"/>
  <c r="R14" i="5"/>
  <c r="S14" i="5"/>
  <c r="T14" i="5"/>
  <c r="U14" i="5"/>
  <c r="L16" i="5"/>
  <c r="L13" i="5" s="1"/>
  <c r="N16" i="5"/>
  <c r="N13" i="5" s="1"/>
  <c r="O16" i="5"/>
  <c r="O13" i="5" s="1"/>
  <c r="P16" i="5"/>
  <c r="P13" i="5" s="1"/>
  <c r="Q16" i="5"/>
  <c r="Q13" i="5" s="1"/>
  <c r="R16" i="5"/>
  <c r="R13" i="5" s="1"/>
  <c r="S16" i="5"/>
  <c r="S13" i="5" s="1"/>
  <c r="U16" i="5"/>
  <c r="U13" i="5" s="1"/>
  <c r="K18" i="5"/>
  <c r="M14" i="5"/>
  <c r="L14" i="5"/>
  <c r="K14" i="5"/>
  <c r="J14" i="5"/>
  <c r="I14" i="5"/>
  <c r="M16" i="5"/>
  <c r="M13" i="5" s="1"/>
  <c r="I16" i="5"/>
  <c r="I13" i="5" s="1"/>
  <c r="S21" i="5" l="1"/>
  <c r="L21" i="5"/>
  <c r="I21" i="5"/>
  <c r="U21" i="5"/>
  <c r="T21" i="5"/>
  <c r="J16" i="5"/>
  <c r="O21" i="5"/>
  <c r="N21" i="5"/>
  <c r="R21" i="5"/>
  <c r="Q21" i="5"/>
  <c r="P21" i="5"/>
  <c r="K16" i="5"/>
  <c r="K13" i="5" s="1"/>
  <c r="V13" i="5" s="1"/>
  <c r="M21" i="5"/>
  <c r="J13" i="5" l="1"/>
  <c r="V25" i="5" s="1"/>
  <c r="K21" i="5"/>
  <c r="V21" i="5" s="1"/>
  <c r="J21" i="5" l="1"/>
  <c r="K4" i="5"/>
  <c r="K22" i="5" s="1"/>
  <c r="L4" i="5" s="1"/>
  <c r="L22" i="5" s="1"/>
  <c r="M4" i="5" s="1"/>
  <c r="M22" i="5" s="1"/>
  <c r="I4" i="5"/>
  <c r="I22" i="5" s="1"/>
  <c r="J4" i="5" s="1"/>
  <c r="J22" i="5" s="1"/>
  <c r="N4" i="5" l="1"/>
  <c r="N22" i="5" s="1"/>
  <c r="O4" i="5" s="1"/>
  <c r="O22" i="5" s="1"/>
  <c r="P4" i="5" s="1"/>
  <c r="P22" i="5" s="1"/>
  <c r="Q4" i="5" s="1"/>
  <c r="Q22" i="5" s="1"/>
  <c r="R4" i="5" s="1"/>
  <c r="R22" i="5" s="1"/>
  <c r="S4" i="5" s="1"/>
  <c r="S22" i="5" s="1"/>
  <c r="T4" i="5" s="1"/>
  <c r="T22" i="5" s="1"/>
  <c r="U4" i="5" s="1"/>
  <c r="U22" i="5" s="1"/>
</calcChain>
</file>

<file path=xl/sharedStrings.xml><?xml version="1.0" encoding="utf-8"?>
<sst xmlns="http://schemas.openxmlformats.org/spreadsheetml/2006/main" count="128" uniqueCount="45">
  <si>
    <t>CASH FLOW KIMUTATÁS 18 hónapra</t>
  </si>
  <si>
    <t>adatok E Ft-ban</t>
  </si>
  <si>
    <t>A tétel megnevezése</t>
  </si>
  <si>
    <t>2020.05 hó</t>
  </si>
  <si>
    <t>2020.06 hó</t>
  </si>
  <si>
    <t>18 havi likviditási szükséglet összesen</t>
  </si>
  <si>
    <t>Terv</t>
  </si>
  <si>
    <t>I. Nyitó pénzeszköz állomány</t>
  </si>
  <si>
    <t>Egyéb bevételek</t>
  </si>
  <si>
    <t>Szállítói kifizetések</t>
  </si>
  <si>
    <t>Bérköltség és járulékai, egyéb személyi jellegű kifizetések</t>
  </si>
  <si>
    <t>Fizetendő közterhek</t>
  </si>
  <si>
    <t>Egyéb kiadások</t>
  </si>
  <si>
    <t>IV. Pénzforgalmi bevételek és kiadások különbsége (II-III)</t>
  </si>
  <si>
    <t>Beruházási kiadások</t>
  </si>
  <si>
    <t>Vevőktől befolyó bevételek, egyéb működési bevételek</t>
  </si>
  <si>
    <t>Pénzügyi műveletek bevételei</t>
  </si>
  <si>
    <t>2020.07 hó</t>
  </si>
  <si>
    <t>2020.08 hó</t>
  </si>
  <si>
    <t>2020.09 hó</t>
  </si>
  <si>
    <t>2020.10. hó</t>
  </si>
  <si>
    <t>2020.11. hó</t>
  </si>
  <si>
    <t>2020.12. hó</t>
  </si>
  <si>
    <r>
      <t>IV. Pénzeszközök változása (I</t>
    </r>
    <r>
      <rPr>
        <u/>
        <sz val="11"/>
        <color rgb="FF000000"/>
        <rFont val="Arial"/>
        <family val="2"/>
        <charset val="238"/>
      </rPr>
      <t>+</t>
    </r>
    <r>
      <rPr>
        <sz val="11"/>
        <color rgb="FF000000"/>
        <rFont val="Arial"/>
        <family val="2"/>
        <charset val="238"/>
      </rPr>
      <t>II</t>
    </r>
    <r>
      <rPr>
        <u/>
        <sz val="11"/>
        <color rgb="FF000000"/>
        <rFont val="Arial"/>
        <family val="2"/>
        <charset val="238"/>
      </rPr>
      <t>-</t>
    </r>
    <r>
      <rPr>
        <sz val="11"/>
        <color rgb="FF000000"/>
        <rFont val="Arial"/>
        <family val="2"/>
        <charset val="238"/>
      </rPr>
      <t>III. sorok) </t>
    </r>
    <r>
      <rPr>
        <u/>
        <sz val="11"/>
        <color rgb="FF000000"/>
        <rFont val="Arial"/>
        <family val="2"/>
        <charset val="238"/>
      </rPr>
      <t>+</t>
    </r>
  </si>
  <si>
    <t>Ell:</t>
  </si>
  <si>
    <t>2021.01 hó</t>
  </si>
  <si>
    <t>2021.02. hó</t>
  </si>
  <si>
    <t>2021.03. hó</t>
  </si>
  <si>
    <t>2021.04. hó</t>
  </si>
  <si>
    <t>2021.05. hó</t>
  </si>
  <si>
    <t>2021.06. hó</t>
  </si>
  <si>
    <t>2021.07. hó</t>
  </si>
  <si>
    <t>2021.08. hó</t>
  </si>
  <si>
    <t>2021.09. hó</t>
  </si>
  <si>
    <t>2021.10. hó</t>
  </si>
  <si>
    <t>a hitelnyújtás időpontjától számított 18 hónapra vonatkozó likviditási terv szükséges</t>
  </si>
  <si>
    <t>ebből: támogatás</t>
  </si>
  <si>
    <t>ebből: hitel</t>
  </si>
  <si>
    <t xml:space="preserve">Pénzügyi műveletek kiadásai (kamatfizetés) </t>
  </si>
  <si>
    <t>Hitel, kölcsön, lízing tőke fizetés</t>
  </si>
  <si>
    <t>Forgóeszköz hitelek (már szerződött hitelek még rendelkezésre álló összege)</t>
  </si>
  <si>
    <t>Beruházási kiadások fedezetére már szerződött és még rendelkezésre álló külső források</t>
  </si>
  <si>
    <r>
      <t xml:space="preserve">II. Pénzforgalmi bevételek összesen </t>
    </r>
    <r>
      <rPr>
        <sz val="11"/>
        <color rgb="FF000000"/>
        <rFont val="Arial"/>
        <family val="2"/>
        <charset val="238"/>
      </rPr>
      <t>(1+2+3+4+5)</t>
    </r>
  </si>
  <si>
    <r>
      <t xml:space="preserve">III. Pénzforgalmi kiadások </t>
    </r>
    <r>
      <rPr>
        <sz val="11"/>
        <color rgb="FF000000"/>
        <rFont val="Arial"/>
        <family val="2"/>
        <charset val="238"/>
      </rPr>
      <t>(4+5+6+7+8+9+10)</t>
    </r>
  </si>
  <si>
    <t>2021.11. hó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</si>
</sst>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i/>
      <sz val="11"/>
      <name val="Times New Roman CE"/>
      <charset val="238"/>
    </font>
    <font>
      <i/>
      <sz val="11"/>
      <name val="Times New Roman CE"/>
      <charset val="238"/>
    </font>
    <font>
      <b/>
      <sz val="1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u/>
      <sz val="11"/>
      <color rgb="FF000000"/>
      <name val="Arial"/>
      <family val="2"/>
      <charset val="238"/>
    </font>
    <font>
      <b/>
      <sz val="18"/>
      <color theme="4" tint="-0.249977111117893"/>
      <name val="Calibri"/>
      <family val="2"/>
      <charset val="238"/>
      <scheme val="minor"/>
    </font>
    <font>
      <b/>
      <sz val="10"/>
      <color rgb="FFFF0000"/>
      <name val="Times New Roman CE"/>
      <family val="1"/>
      <charset val="238"/>
    </font>
    <font>
      <b/>
      <sz val="11"/>
      <color rgb="FFFF0000"/>
      <name val="Times New Roman CE"/>
      <family val="1"/>
      <charset val="238"/>
    </font>
    <font>
      <i/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4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14" fontId="7" fillId="0" borderId="3" xfId="1" applyNumberFormat="1" applyFont="1" applyBorder="1" applyAlignment="1">
      <alignment horizontal="center" vertical="center" wrapText="1" shrinkToFit="1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0" fillId="0" borderId="7" xfId="0" applyBorder="1"/>
    <xf numFmtId="0" fontId="8" fillId="0" borderId="7" xfId="0" applyFont="1" applyBorder="1" applyAlignment="1">
      <alignment horizontal="justify" vertical="center" wrapText="1"/>
    </xf>
    <xf numFmtId="164" fontId="2" fillId="0" borderId="7" xfId="2" applyNumberFormat="1" applyFont="1" applyBorder="1"/>
    <xf numFmtId="164" fontId="2" fillId="2" borderId="7" xfId="2" applyNumberFormat="1" applyFont="1" applyFill="1" applyBorder="1"/>
    <xf numFmtId="0" fontId="9" fillId="0" borderId="7" xfId="0" applyFont="1" applyBorder="1" applyAlignment="1">
      <alignment horizontal="left" vertical="center" wrapText="1"/>
    </xf>
    <xf numFmtId="164" fontId="0" fillId="0" borderId="7" xfId="2" applyNumberFormat="1" applyFont="1" applyBorder="1"/>
    <xf numFmtId="0" fontId="0" fillId="2" borderId="7" xfId="0" applyFill="1" applyBorder="1"/>
    <xf numFmtId="0" fontId="9" fillId="0" borderId="7" xfId="0" applyFont="1" applyBorder="1" applyAlignment="1">
      <alignment horizontal="justify" vertical="center" wrapText="1"/>
    </xf>
    <xf numFmtId="0" fontId="0" fillId="0" borderId="8" xfId="0" applyFill="1" applyBorder="1"/>
    <xf numFmtId="164" fontId="11" fillId="2" borderId="7" xfId="2" applyNumberFormat="1" applyFont="1" applyFill="1" applyBorder="1"/>
    <xf numFmtId="164" fontId="13" fillId="3" borderId="7" xfId="2" applyNumberFormat="1" applyFont="1" applyFill="1" applyBorder="1" applyAlignment="1">
      <alignment horizontal="right" indent="1"/>
    </xf>
    <xf numFmtId="164" fontId="0" fillId="2" borderId="7" xfId="0" applyNumberFormat="1" applyFont="1" applyFill="1" applyBorder="1"/>
    <xf numFmtId="0" fontId="10" fillId="0" borderId="0" xfId="0" applyFont="1"/>
    <xf numFmtId="164" fontId="10" fillId="0" borderId="0" xfId="0" applyNumberFormat="1" applyFont="1"/>
    <xf numFmtId="14" fontId="14" fillId="0" borderId="3" xfId="1" applyNumberFormat="1" applyFont="1" applyBorder="1" applyAlignment="1">
      <alignment horizontal="center" vertical="center" wrapText="1" shrinkToFit="1"/>
    </xf>
    <xf numFmtId="0" fontId="15" fillId="0" borderId="6" xfId="1" applyFont="1" applyBorder="1" applyAlignment="1">
      <alignment horizontal="center" vertical="center"/>
    </xf>
    <xf numFmtId="164" fontId="16" fillId="2" borderId="7" xfId="2" applyNumberFormat="1" applyFont="1" applyFill="1" applyBorder="1"/>
    <xf numFmtId="164" fontId="17" fillId="2" borderId="7" xfId="2" applyNumberFormat="1" applyFont="1" applyFill="1" applyBorder="1"/>
    <xf numFmtId="164" fontId="10" fillId="0" borderId="7" xfId="2" applyNumberFormat="1" applyFont="1" applyBorder="1"/>
    <xf numFmtId="0" fontId="10" fillId="0" borderId="7" xfId="0" applyFont="1" applyBorder="1"/>
    <xf numFmtId="0" fontId="18" fillId="0" borderId="7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right"/>
    </xf>
    <xf numFmtId="0" fontId="18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right"/>
    </xf>
    <xf numFmtId="0" fontId="0" fillId="0" borderId="7" xfId="0" applyFont="1" applyBorder="1"/>
    <xf numFmtId="0" fontId="0" fillId="0" borderId="0" xfId="0" applyAlignment="1">
      <alignment horizontal="left"/>
    </xf>
    <xf numFmtId="164" fontId="20" fillId="0" borderId="7" xfId="2" applyNumberFormat="1" applyFont="1" applyBorder="1"/>
    <xf numFmtId="164" fontId="21" fillId="0" borderId="7" xfId="2" applyNumberFormat="1" applyFont="1" applyBorder="1"/>
    <xf numFmtId="164" fontId="0" fillId="2" borderId="7" xfId="2" applyNumberFormat="1" applyFont="1" applyFill="1" applyBorder="1"/>
    <xf numFmtId="0" fontId="19" fillId="0" borderId="7" xfId="0" applyFont="1" applyBorder="1" applyAlignment="1">
      <alignment horizontal="center" vertical="center" wrapText="1"/>
    </xf>
  </cellXfs>
  <cellStyles count="3">
    <cellStyle name="Ezres 2" xfId="2"/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294552</xdr:colOff>
      <xdr:row>42</xdr:row>
      <xdr:rowOff>138088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C607C952-1714-479D-A0F9-4C3BAC85A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80952" cy="78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zoomScale="85" zoomScaleNormal="85" workbookViewId="0">
      <selection activeCell="C4" sqref="C4:H22"/>
    </sheetView>
  </sheetViews>
  <sheetFormatPr defaultRowHeight="15" x14ac:dyDescent="0.25"/>
  <cols>
    <col min="2" max="2" width="66.5703125" customWidth="1"/>
    <col min="3" max="3" width="14.42578125" bestFit="1" customWidth="1"/>
    <col min="4" max="7" width="13.42578125" bestFit="1" customWidth="1"/>
    <col min="8" max="10" width="13.42578125" customWidth="1"/>
    <col min="11" max="13" width="13.42578125" bestFit="1" customWidth="1"/>
    <col min="14" max="21" width="13.42578125" customWidth="1"/>
    <col min="22" max="22" width="17.42578125" customWidth="1"/>
  </cols>
  <sheetData>
    <row r="1" spans="1:22" x14ac:dyDescent="0.25">
      <c r="B1" s="1" t="s">
        <v>0</v>
      </c>
      <c r="C1" s="1"/>
      <c r="D1" s="2" t="s">
        <v>1</v>
      </c>
      <c r="E1" s="3"/>
    </row>
    <row r="2" spans="1:22" ht="25.5" x14ac:dyDescent="0.25">
      <c r="A2" s="4"/>
      <c r="B2" s="5" t="s">
        <v>2</v>
      </c>
      <c r="C2" s="6" t="s">
        <v>3</v>
      </c>
      <c r="D2" s="6" t="s">
        <v>4</v>
      </c>
      <c r="E2" s="6" t="s">
        <v>17</v>
      </c>
      <c r="F2" s="6" t="s">
        <v>18</v>
      </c>
      <c r="G2" s="6" t="s">
        <v>19</v>
      </c>
      <c r="H2" s="6" t="s">
        <v>20</v>
      </c>
      <c r="I2" s="6" t="s">
        <v>21</v>
      </c>
      <c r="J2" s="6" t="s">
        <v>22</v>
      </c>
      <c r="K2" s="6" t="s">
        <v>25</v>
      </c>
      <c r="L2" s="6" t="s">
        <v>26</v>
      </c>
      <c r="M2" s="6" t="s">
        <v>27</v>
      </c>
      <c r="N2" s="6" t="s">
        <v>28</v>
      </c>
      <c r="O2" s="6" t="s">
        <v>29</v>
      </c>
      <c r="P2" s="6" t="s">
        <v>30</v>
      </c>
      <c r="Q2" s="6" t="s">
        <v>31</v>
      </c>
      <c r="R2" s="6" t="s">
        <v>32</v>
      </c>
      <c r="S2" s="6" t="s">
        <v>33</v>
      </c>
      <c r="T2" s="6" t="s">
        <v>34</v>
      </c>
      <c r="U2" s="24" t="s">
        <v>44</v>
      </c>
      <c r="V2" s="6" t="s">
        <v>5</v>
      </c>
    </row>
    <row r="3" spans="1:22" ht="14.45" x14ac:dyDescent="0.35">
      <c r="A3" s="7"/>
      <c r="B3" s="8"/>
      <c r="C3" s="9" t="s">
        <v>6</v>
      </c>
      <c r="D3" s="9" t="s">
        <v>6</v>
      </c>
      <c r="E3" s="9" t="s">
        <v>6</v>
      </c>
      <c r="F3" s="9" t="s">
        <v>6</v>
      </c>
      <c r="G3" s="9" t="s">
        <v>6</v>
      </c>
      <c r="H3" s="9" t="s">
        <v>6</v>
      </c>
      <c r="I3" s="9" t="s">
        <v>6</v>
      </c>
      <c r="J3" s="9" t="s">
        <v>6</v>
      </c>
      <c r="K3" s="9" t="s">
        <v>6</v>
      </c>
      <c r="L3" s="9" t="s">
        <v>6</v>
      </c>
      <c r="M3" s="9" t="s">
        <v>6</v>
      </c>
      <c r="N3" s="9" t="s">
        <v>6</v>
      </c>
      <c r="O3" s="9" t="s">
        <v>6</v>
      </c>
      <c r="P3" s="9" t="s">
        <v>6</v>
      </c>
      <c r="Q3" s="9" t="s">
        <v>6</v>
      </c>
      <c r="R3" s="9" t="s">
        <v>6</v>
      </c>
      <c r="S3" s="9" t="s">
        <v>6</v>
      </c>
      <c r="T3" s="9" t="s">
        <v>6</v>
      </c>
      <c r="U3" s="25" t="s">
        <v>6</v>
      </c>
      <c r="V3" s="9" t="s">
        <v>6</v>
      </c>
    </row>
    <row r="4" spans="1:22" x14ac:dyDescent="0.25">
      <c r="A4" s="10"/>
      <c r="B4" s="17" t="s">
        <v>7</v>
      </c>
      <c r="C4" s="12">
        <v>100</v>
      </c>
      <c r="D4" s="19">
        <f>C22</f>
        <v>1943</v>
      </c>
      <c r="E4" s="19">
        <f t="shared" ref="E4:L4" si="0">D22</f>
        <v>-8450</v>
      </c>
      <c r="F4" s="19">
        <f t="shared" si="0"/>
        <v>-18769.2</v>
      </c>
      <c r="G4" s="19">
        <f t="shared" si="0"/>
        <v>-29061.4</v>
      </c>
      <c r="H4" s="19">
        <f t="shared" si="0"/>
        <v>-39348.600000000006</v>
      </c>
      <c r="I4" s="19">
        <f t="shared" si="0"/>
        <v>-49568.800000000003</v>
      </c>
      <c r="J4" s="19">
        <f t="shared" si="0"/>
        <v>-49771</v>
      </c>
      <c r="K4" s="19">
        <f>G22</f>
        <v>-39348.600000000006</v>
      </c>
      <c r="L4" s="19">
        <f t="shared" si="0"/>
        <v>-39596.800000000003</v>
      </c>
      <c r="M4" s="19">
        <f>L22</f>
        <v>-40095</v>
      </c>
      <c r="N4" s="19">
        <f t="shared" ref="N4:U4" si="1">M22</f>
        <v>-40643.199999999997</v>
      </c>
      <c r="O4" s="19">
        <f t="shared" si="1"/>
        <v>-40891.399999999994</v>
      </c>
      <c r="P4" s="19">
        <f t="shared" si="1"/>
        <v>-41139.599999999991</v>
      </c>
      <c r="Q4" s="19">
        <f t="shared" si="1"/>
        <v>-41437.799999999988</v>
      </c>
      <c r="R4" s="19">
        <f t="shared" si="1"/>
        <v>-41685.999999999985</v>
      </c>
      <c r="S4" s="19">
        <f t="shared" si="1"/>
        <v>-42019.199999999983</v>
      </c>
      <c r="T4" s="19">
        <f t="shared" si="1"/>
        <v>-42308.39999999998</v>
      </c>
      <c r="U4" s="26">
        <f t="shared" si="1"/>
        <v>-42538.599999999977</v>
      </c>
      <c r="V4" s="21">
        <f>C4</f>
        <v>100</v>
      </c>
    </row>
    <row r="5" spans="1:22" x14ac:dyDescent="0.25">
      <c r="A5" s="10"/>
      <c r="B5" s="11" t="s">
        <v>42</v>
      </c>
      <c r="C5" s="12">
        <f>SUM(C6:C8,C11:C12)</f>
        <v>2700</v>
      </c>
      <c r="D5" s="12">
        <f t="shared" ref="D5:U5" si="2">SUM(D6:D8,D11:D12)</f>
        <v>300</v>
      </c>
      <c r="E5" s="12">
        <f t="shared" si="2"/>
        <v>720</v>
      </c>
      <c r="F5" s="12">
        <f t="shared" si="2"/>
        <v>1020</v>
      </c>
      <c r="G5" s="12">
        <f t="shared" si="2"/>
        <v>1520</v>
      </c>
      <c r="H5" s="12">
        <f t="shared" si="2"/>
        <v>1820</v>
      </c>
      <c r="I5" s="12">
        <f t="shared" si="2"/>
        <v>2020</v>
      </c>
      <c r="J5" s="12">
        <f t="shared" si="2"/>
        <v>2520</v>
      </c>
      <c r="K5" s="12">
        <f t="shared" si="2"/>
        <v>2620</v>
      </c>
      <c r="L5" s="12">
        <f t="shared" si="2"/>
        <v>2620</v>
      </c>
      <c r="M5" s="12">
        <f t="shared" si="2"/>
        <v>2620</v>
      </c>
      <c r="N5" s="12">
        <f t="shared" si="2"/>
        <v>2620</v>
      </c>
      <c r="O5" s="12">
        <f t="shared" si="2"/>
        <v>2620</v>
      </c>
      <c r="P5" s="12">
        <f t="shared" si="2"/>
        <v>2620</v>
      </c>
      <c r="Q5" s="12">
        <f t="shared" si="2"/>
        <v>2620</v>
      </c>
      <c r="R5" s="12">
        <f t="shared" si="2"/>
        <v>2620</v>
      </c>
      <c r="S5" s="12">
        <f t="shared" si="2"/>
        <v>2720</v>
      </c>
      <c r="T5" s="12">
        <f t="shared" si="2"/>
        <v>2820</v>
      </c>
      <c r="U5" s="12">
        <f t="shared" si="2"/>
        <v>0</v>
      </c>
      <c r="V5" s="21">
        <f>SUM(C5:U5)</f>
        <v>39120</v>
      </c>
    </row>
    <row r="6" spans="1:22" x14ac:dyDescent="0.25">
      <c r="A6" s="10">
        <v>1</v>
      </c>
      <c r="B6" s="14" t="s">
        <v>15</v>
      </c>
      <c r="C6" s="15">
        <v>200</v>
      </c>
      <c r="D6" s="15">
        <v>300</v>
      </c>
      <c r="E6" s="15">
        <v>700</v>
      </c>
      <c r="F6" s="15">
        <v>1000</v>
      </c>
      <c r="G6" s="15">
        <v>1500</v>
      </c>
      <c r="H6" s="15">
        <v>1800</v>
      </c>
      <c r="I6" s="15">
        <v>2000</v>
      </c>
      <c r="J6" s="15">
        <v>2500</v>
      </c>
      <c r="K6" s="15">
        <v>2600</v>
      </c>
      <c r="L6" s="15">
        <v>2600</v>
      </c>
      <c r="M6" s="15">
        <v>2600</v>
      </c>
      <c r="N6" s="15">
        <v>2600</v>
      </c>
      <c r="O6" s="15">
        <v>2600</v>
      </c>
      <c r="P6" s="15">
        <v>2600</v>
      </c>
      <c r="Q6" s="15">
        <v>2600</v>
      </c>
      <c r="R6" s="15">
        <v>2600</v>
      </c>
      <c r="S6" s="15">
        <v>2700</v>
      </c>
      <c r="T6" s="15">
        <v>2800</v>
      </c>
      <c r="U6" s="28"/>
      <c r="V6" s="16"/>
    </row>
    <row r="7" spans="1:22" x14ac:dyDescent="0.25">
      <c r="A7" s="10">
        <v>2</v>
      </c>
      <c r="B7" s="14" t="s">
        <v>16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28"/>
      <c r="V7" s="16"/>
    </row>
    <row r="8" spans="1:22" ht="28.5" x14ac:dyDescent="0.25">
      <c r="A8" s="33">
        <v>3</v>
      </c>
      <c r="B8" s="32" t="s">
        <v>41</v>
      </c>
      <c r="C8" s="38">
        <f>SUM(C9:C10)</f>
        <v>1500</v>
      </c>
      <c r="D8" s="38">
        <f t="shared" ref="D8:U8" si="3">SUM(D9:D10)</f>
        <v>0</v>
      </c>
      <c r="E8" s="38">
        <f t="shared" si="3"/>
        <v>0</v>
      </c>
      <c r="F8" s="38">
        <f t="shared" si="3"/>
        <v>0</v>
      </c>
      <c r="G8" s="38">
        <f t="shared" si="3"/>
        <v>0</v>
      </c>
      <c r="H8" s="38">
        <f t="shared" si="3"/>
        <v>0</v>
      </c>
      <c r="I8" s="38">
        <f t="shared" si="3"/>
        <v>0</v>
      </c>
      <c r="J8" s="38">
        <f t="shared" si="3"/>
        <v>0</v>
      </c>
      <c r="K8" s="38">
        <f t="shared" si="3"/>
        <v>0</v>
      </c>
      <c r="L8" s="38">
        <f t="shared" si="3"/>
        <v>0</v>
      </c>
      <c r="M8" s="38">
        <f t="shared" si="3"/>
        <v>0</v>
      </c>
      <c r="N8" s="38">
        <f t="shared" si="3"/>
        <v>0</v>
      </c>
      <c r="O8" s="38">
        <f t="shared" si="3"/>
        <v>0</v>
      </c>
      <c r="P8" s="38">
        <f t="shared" si="3"/>
        <v>0</v>
      </c>
      <c r="Q8" s="38">
        <f t="shared" si="3"/>
        <v>0</v>
      </c>
      <c r="R8" s="38">
        <f t="shared" si="3"/>
        <v>0</v>
      </c>
      <c r="S8" s="38">
        <f t="shared" si="3"/>
        <v>0</v>
      </c>
      <c r="T8" s="38">
        <f t="shared" si="3"/>
        <v>0</v>
      </c>
      <c r="U8" s="38">
        <f t="shared" si="3"/>
        <v>0</v>
      </c>
      <c r="V8" s="16"/>
    </row>
    <row r="9" spans="1:22" x14ac:dyDescent="0.25">
      <c r="A9" s="29"/>
      <c r="B9" s="39" t="s">
        <v>36</v>
      </c>
      <c r="C9" s="36">
        <v>500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7"/>
      <c r="V9" s="16"/>
    </row>
    <row r="10" spans="1:22" x14ac:dyDescent="0.25">
      <c r="A10" s="29"/>
      <c r="B10" s="39" t="s">
        <v>37</v>
      </c>
      <c r="C10" s="36">
        <v>1000</v>
      </c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7"/>
      <c r="V10" s="16"/>
    </row>
    <row r="11" spans="1:22" ht="28.5" x14ac:dyDescent="0.25">
      <c r="A11" s="31">
        <v>4</v>
      </c>
      <c r="B11" s="32" t="s">
        <v>40</v>
      </c>
      <c r="C11" s="15">
        <v>1000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28"/>
      <c r="V11" s="16"/>
    </row>
    <row r="12" spans="1:22" ht="15" customHeight="1" x14ac:dyDescent="0.25">
      <c r="A12" s="31">
        <v>5</v>
      </c>
      <c r="B12" s="14" t="s">
        <v>8</v>
      </c>
      <c r="C12" s="15"/>
      <c r="D12" s="15"/>
      <c r="E12" s="15">
        <v>20</v>
      </c>
      <c r="F12" s="15">
        <v>20</v>
      </c>
      <c r="G12" s="15">
        <v>20</v>
      </c>
      <c r="H12" s="15">
        <v>20</v>
      </c>
      <c r="I12" s="15">
        <v>20</v>
      </c>
      <c r="J12" s="15">
        <v>20</v>
      </c>
      <c r="K12" s="15">
        <v>20</v>
      </c>
      <c r="L12" s="15">
        <v>20</v>
      </c>
      <c r="M12" s="15">
        <v>20</v>
      </c>
      <c r="N12" s="15">
        <v>20</v>
      </c>
      <c r="O12" s="15">
        <v>20</v>
      </c>
      <c r="P12" s="15">
        <v>20</v>
      </c>
      <c r="Q12" s="15">
        <v>20</v>
      </c>
      <c r="R12" s="15">
        <v>20</v>
      </c>
      <c r="S12" s="15">
        <v>20</v>
      </c>
      <c r="T12" s="15">
        <v>20</v>
      </c>
      <c r="U12" s="28"/>
      <c r="V12" s="16"/>
    </row>
    <row r="13" spans="1:22" x14ac:dyDescent="0.25">
      <c r="A13" s="10"/>
      <c r="B13" s="11" t="s">
        <v>43</v>
      </c>
      <c r="C13" s="13">
        <f>SUM(C14:C20)</f>
        <v>857</v>
      </c>
      <c r="D13" s="13">
        <f t="shared" ref="D13:U13" si="4">SUM(D14:D20)</f>
        <v>10693</v>
      </c>
      <c r="E13" s="13">
        <f t="shared" si="4"/>
        <v>11039.2</v>
      </c>
      <c r="F13" s="13">
        <f t="shared" si="4"/>
        <v>11312.2</v>
      </c>
      <c r="G13" s="13">
        <f t="shared" si="4"/>
        <v>11807.2</v>
      </c>
      <c r="H13" s="13">
        <f t="shared" si="4"/>
        <v>12040.2</v>
      </c>
      <c r="I13" s="13">
        <f t="shared" si="4"/>
        <v>2222.1999999999998</v>
      </c>
      <c r="J13" s="13">
        <f t="shared" si="4"/>
        <v>2727.2</v>
      </c>
      <c r="K13" s="13">
        <f t="shared" si="4"/>
        <v>2868.2</v>
      </c>
      <c r="L13" s="13">
        <f t="shared" si="4"/>
        <v>3118.2</v>
      </c>
      <c r="M13" s="13">
        <f t="shared" si="4"/>
        <v>3168.2</v>
      </c>
      <c r="N13" s="13">
        <f t="shared" si="4"/>
        <v>2868.2</v>
      </c>
      <c r="O13" s="13">
        <f t="shared" si="4"/>
        <v>2868.2</v>
      </c>
      <c r="P13" s="13">
        <f t="shared" si="4"/>
        <v>2918.2</v>
      </c>
      <c r="Q13" s="13">
        <f t="shared" si="4"/>
        <v>2868.2</v>
      </c>
      <c r="R13" s="13">
        <f t="shared" si="4"/>
        <v>2953.2</v>
      </c>
      <c r="S13" s="13">
        <f t="shared" si="4"/>
        <v>3009.2</v>
      </c>
      <c r="T13" s="13">
        <f t="shared" si="4"/>
        <v>3050.2</v>
      </c>
      <c r="U13" s="13">
        <f t="shared" si="4"/>
        <v>0</v>
      </c>
      <c r="V13" s="21">
        <f>SUM(C13:U13)</f>
        <v>92388.199999999968</v>
      </c>
    </row>
    <row r="14" spans="1:22" x14ac:dyDescent="0.25">
      <c r="A14" s="10">
        <v>4</v>
      </c>
      <c r="B14" s="17" t="s">
        <v>9</v>
      </c>
      <c r="C14" s="15">
        <f t="shared" ref="C14:U14" si="5">C6*0.8</f>
        <v>160</v>
      </c>
      <c r="D14" s="15">
        <f t="shared" si="5"/>
        <v>240</v>
      </c>
      <c r="E14" s="15">
        <f t="shared" si="5"/>
        <v>560</v>
      </c>
      <c r="F14" s="15">
        <f t="shared" si="5"/>
        <v>800</v>
      </c>
      <c r="G14" s="15">
        <f t="shared" si="5"/>
        <v>1200</v>
      </c>
      <c r="H14" s="15">
        <f t="shared" si="5"/>
        <v>1440</v>
      </c>
      <c r="I14" s="15">
        <f t="shared" si="5"/>
        <v>1600</v>
      </c>
      <c r="J14" s="15">
        <f t="shared" si="5"/>
        <v>2000</v>
      </c>
      <c r="K14" s="15">
        <f t="shared" si="5"/>
        <v>2080</v>
      </c>
      <c r="L14" s="15">
        <f t="shared" si="5"/>
        <v>2080</v>
      </c>
      <c r="M14" s="15">
        <f t="shared" si="5"/>
        <v>2080</v>
      </c>
      <c r="N14" s="15">
        <f t="shared" si="5"/>
        <v>2080</v>
      </c>
      <c r="O14" s="15">
        <f t="shared" si="5"/>
        <v>2080</v>
      </c>
      <c r="P14" s="15">
        <f t="shared" si="5"/>
        <v>2080</v>
      </c>
      <c r="Q14" s="15">
        <f t="shared" si="5"/>
        <v>2080</v>
      </c>
      <c r="R14" s="15">
        <f t="shared" si="5"/>
        <v>2080</v>
      </c>
      <c r="S14" s="15">
        <f t="shared" si="5"/>
        <v>2160</v>
      </c>
      <c r="T14" s="15">
        <f t="shared" si="5"/>
        <v>2240</v>
      </c>
      <c r="U14" s="28">
        <f t="shared" si="5"/>
        <v>0</v>
      </c>
      <c r="V14" s="16"/>
    </row>
    <row r="15" spans="1:22" x14ac:dyDescent="0.25">
      <c r="A15" s="10">
        <v>5</v>
      </c>
      <c r="B15" s="17" t="s">
        <v>14</v>
      </c>
      <c r="C15" s="15"/>
      <c r="D15" s="15">
        <v>10000</v>
      </c>
      <c r="E15" s="15">
        <v>10000</v>
      </c>
      <c r="F15" s="15">
        <v>10000</v>
      </c>
      <c r="G15" s="15">
        <v>10000</v>
      </c>
      <c r="H15" s="15">
        <v>10000</v>
      </c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28"/>
      <c r="V15" s="16"/>
    </row>
    <row r="16" spans="1:22" x14ac:dyDescent="0.25">
      <c r="A16" s="10">
        <v>6</v>
      </c>
      <c r="B16" s="17" t="s">
        <v>10</v>
      </c>
      <c r="C16" s="15">
        <f t="shared" ref="C16:U16" si="6">C5*0.11</f>
        <v>297</v>
      </c>
      <c r="D16" s="15">
        <f t="shared" si="6"/>
        <v>33</v>
      </c>
      <c r="E16" s="15">
        <f t="shared" si="6"/>
        <v>79.2</v>
      </c>
      <c r="F16" s="15">
        <f t="shared" si="6"/>
        <v>112.2</v>
      </c>
      <c r="G16" s="15">
        <f t="shared" si="6"/>
        <v>167.2</v>
      </c>
      <c r="H16" s="15">
        <f t="shared" si="6"/>
        <v>200.2</v>
      </c>
      <c r="I16" s="15">
        <f t="shared" si="6"/>
        <v>222.2</v>
      </c>
      <c r="J16" s="15">
        <f t="shared" si="6"/>
        <v>277.2</v>
      </c>
      <c r="K16" s="15">
        <f t="shared" si="6"/>
        <v>288.2</v>
      </c>
      <c r="L16" s="15">
        <f t="shared" si="6"/>
        <v>288.2</v>
      </c>
      <c r="M16" s="15">
        <f t="shared" si="6"/>
        <v>288.2</v>
      </c>
      <c r="N16" s="15">
        <f t="shared" si="6"/>
        <v>288.2</v>
      </c>
      <c r="O16" s="15">
        <f t="shared" si="6"/>
        <v>288.2</v>
      </c>
      <c r="P16" s="15">
        <f t="shared" si="6"/>
        <v>288.2</v>
      </c>
      <c r="Q16" s="15">
        <f t="shared" si="6"/>
        <v>288.2</v>
      </c>
      <c r="R16" s="15">
        <f t="shared" si="6"/>
        <v>288.2</v>
      </c>
      <c r="S16" s="15">
        <f t="shared" si="6"/>
        <v>299.2</v>
      </c>
      <c r="T16" s="15">
        <f t="shared" si="6"/>
        <v>310.2</v>
      </c>
      <c r="U16" s="28">
        <f t="shared" si="6"/>
        <v>0</v>
      </c>
      <c r="V16" s="16"/>
    </row>
    <row r="17" spans="1:22" x14ac:dyDescent="0.25">
      <c r="A17" s="10">
        <v>7</v>
      </c>
      <c r="B17" s="17" t="s">
        <v>11</v>
      </c>
      <c r="C17" s="15"/>
      <c r="D17" s="15">
        <v>20</v>
      </c>
      <c r="E17" s="15"/>
      <c r="F17" s="15"/>
      <c r="G17" s="15">
        <v>40</v>
      </c>
      <c r="H17" s="15"/>
      <c r="I17" s="15"/>
      <c r="J17" s="15">
        <v>50</v>
      </c>
      <c r="K17" s="15"/>
      <c r="L17" s="15"/>
      <c r="M17" s="15">
        <v>50</v>
      </c>
      <c r="N17" s="15"/>
      <c r="O17" s="15"/>
      <c r="P17" s="15">
        <v>50</v>
      </c>
      <c r="Q17" s="15"/>
      <c r="R17" s="15"/>
      <c r="S17" s="15">
        <v>50</v>
      </c>
      <c r="T17" s="15"/>
      <c r="U17" s="28"/>
      <c r="V17" s="16"/>
    </row>
    <row r="18" spans="1:22" x14ac:dyDescent="0.25">
      <c r="A18" s="10">
        <v>8</v>
      </c>
      <c r="B18" s="17" t="s">
        <v>39</v>
      </c>
      <c r="C18" s="15"/>
      <c r="D18" s="15"/>
      <c r="E18" s="15"/>
      <c r="F18" s="15"/>
      <c r="G18" s="15"/>
      <c r="H18" s="15"/>
      <c r="I18" s="15"/>
      <c r="J18" s="15"/>
      <c r="K18" s="15">
        <f>C15*0.005</f>
        <v>0</v>
      </c>
      <c r="L18" s="15">
        <v>250</v>
      </c>
      <c r="M18" s="15">
        <v>250</v>
      </c>
      <c r="N18" s="15"/>
      <c r="O18" s="15"/>
      <c r="P18" s="15"/>
      <c r="Q18" s="15"/>
      <c r="R18" s="15">
        <v>85</v>
      </c>
      <c r="S18" s="15"/>
      <c r="T18" s="15"/>
      <c r="U18" s="28"/>
      <c r="V18" s="16"/>
    </row>
    <row r="19" spans="1:22" x14ac:dyDescent="0.25">
      <c r="A19" s="34">
        <v>9</v>
      </c>
      <c r="B19" s="30" t="s">
        <v>38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28"/>
      <c r="V19" s="16"/>
    </row>
    <row r="20" spans="1:22" x14ac:dyDescent="0.25">
      <c r="A20" s="18">
        <v>10</v>
      </c>
      <c r="B20" s="17" t="s">
        <v>12</v>
      </c>
      <c r="C20" s="15">
        <v>400</v>
      </c>
      <c r="D20" s="15">
        <v>400</v>
      </c>
      <c r="E20" s="15">
        <v>400</v>
      </c>
      <c r="F20" s="15">
        <v>400</v>
      </c>
      <c r="G20" s="15">
        <v>400</v>
      </c>
      <c r="H20" s="15">
        <v>400</v>
      </c>
      <c r="I20" s="15">
        <v>400</v>
      </c>
      <c r="J20" s="15">
        <v>400</v>
      </c>
      <c r="K20" s="15">
        <v>500</v>
      </c>
      <c r="L20" s="15">
        <v>500</v>
      </c>
      <c r="M20" s="15">
        <v>500</v>
      </c>
      <c r="N20" s="15">
        <v>500</v>
      </c>
      <c r="O20" s="15">
        <v>500</v>
      </c>
      <c r="P20" s="15">
        <v>500</v>
      </c>
      <c r="Q20" s="15">
        <v>500</v>
      </c>
      <c r="R20" s="15">
        <v>500</v>
      </c>
      <c r="S20" s="15">
        <v>500</v>
      </c>
      <c r="T20" s="15">
        <v>500</v>
      </c>
      <c r="U20" s="28"/>
      <c r="V20" s="16"/>
    </row>
    <row r="21" spans="1:22" ht="23.25" x14ac:dyDescent="0.35">
      <c r="A21" s="10"/>
      <c r="B21" s="11" t="s">
        <v>13</v>
      </c>
      <c r="C21" s="13">
        <f>C5-C13</f>
        <v>1843</v>
      </c>
      <c r="D21" s="13">
        <f>D5-D13</f>
        <v>-10393</v>
      </c>
      <c r="E21" s="13">
        <f>E5-E13</f>
        <v>-10319.200000000001</v>
      </c>
      <c r="F21" s="13">
        <f>F5-F13</f>
        <v>-10292.200000000001</v>
      </c>
      <c r="G21" s="13">
        <f>G5-G13</f>
        <v>-10287.200000000001</v>
      </c>
      <c r="H21" s="13">
        <f t="shared" ref="H21:U21" si="7">H5-H13</f>
        <v>-10220.200000000001</v>
      </c>
      <c r="I21" s="13">
        <f t="shared" si="7"/>
        <v>-202.19999999999982</v>
      </c>
      <c r="J21" s="13">
        <f t="shared" si="7"/>
        <v>-207.19999999999982</v>
      </c>
      <c r="K21" s="13">
        <f t="shared" si="7"/>
        <v>-248.19999999999982</v>
      </c>
      <c r="L21" s="13">
        <f t="shared" si="7"/>
        <v>-498.19999999999982</v>
      </c>
      <c r="M21" s="13">
        <f t="shared" si="7"/>
        <v>-548.19999999999982</v>
      </c>
      <c r="N21" s="13">
        <f t="shared" si="7"/>
        <v>-248.19999999999982</v>
      </c>
      <c r="O21" s="13">
        <f t="shared" si="7"/>
        <v>-248.19999999999982</v>
      </c>
      <c r="P21" s="13">
        <f t="shared" si="7"/>
        <v>-298.19999999999982</v>
      </c>
      <c r="Q21" s="13">
        <f t="shared" si="7"/>
        <v>-248.19999999999982</v>
      </c>
      <c r="R21" s="13">
        <f t="shared" si="7"/>
        <v>-333.19999999999982</v>
      </c>
      <c r="S21" s="13">
        <f t="shared" si="7"/>
        <v>-289.19999999999982</v>
      </c>
      <c r="T21" s="13">
        <f t="shared" si="7"/>
        <v>-230.19999999999982</v>
      </c>
      <c r="U21" s="27">
        <f t="shared" si="7"/>
        <v>0</v>
      </c>
      <c r="V21" s="20">
        <f>SUM(C21:U21)+C4</f>
        <v>-53168.199999999968</v>
      </c>
    </row>
    <row r="22" spans="1:22" ht="22.7" customHeight="1" x14ac:dyDescent="0.25">
      <c r="A22" s="10"/>
      <c r="B22" s="17" t="s">
        <v>23</v>
      </c>
      <c r="C22" s="19">
        <f t="shared" ref="C22:U22" si="8">C4+C5-C13</f>
        <v>1943</v>
      </c>
      <c r="D22" s="19">
        <f t="shared" si="8"/>
        <v>-8450</v>
      </c>
      <c r="E22" s="19">
        <f t="shared" si="8"/>
        <v>-18769.2</v>
      </c>
      <c r="F22" s="19">
        <f t="shared" si="8"/>
        <v>-29061.4</v>
      </c>
      <c r="G22" s="19">
        <f t="shared" si="8"/>
        <v>-39348.600000000006</v>
      </c>
      <c r="H22" s="19">
        <f t="shared" si="8"/>
        <v>-49568.800000000003</v>
      </c>
      <c r="I22" s="19">
        <f t="shared" si="8"/>
        <v>-49771</v>
      </c>
      <c r="J22" s="19">
        <f t="shared" si="8"/>
        <v>-49978.2</v>
      </c>
      <c r="K22" s="19">
        <f t="shared" si="8"/>
        <v>-39596.800000000003</v>
      </c>
      <c r="L22" s="19">
        <f t="shared" si="8"/>
        <v>-40095</v>
      </c>
      <c r="M22" s="19">
        <f t="shared" si="8"/>
        <v>-40643.199999999997</v>
      </c>
      <c r="N22" s="19">
        <f t="shared" si="8"/>
        <v>-40891.399999999994</v>
      </c>
      <c r="O22" s="19">
        <f t="shared" si="8"/>
        <v>-41139.599999999991</v>
      </c>
      <c r="P22" s="19">
        <f t="shared" si="8"/>
        <v>-41437.799999999988</v>
      </c>
      <c r="Q22" s="19">
        <f t="shared" si="8"/>
        <v>-41685.999999999985</v>
      </c>
      <c r="R22" s="19">
        <f t="shared" si="8"/>
        <v>-42019.199999999983</v>
      </c>
      <c r="S22" s="19">
        <f t="shared" si="8"/>
        <v>-42308.39999999998</v>
      </c>
      <c r="T22" s="19">
        <f t="shared" si="8"/>
        <v>-42538.599999999977</v>
      </c>
      <c r="U22" s="26">
        <f t="shared" si="8"/>
        <v>-42538.599999999977</v>
      </c>
    </row>
    <row r="25" spans="1:22" x14ac:dyDescent="0.25">
      <c r="B25" t="s">
        <v>35</v>
      </c>
      <c r="S25" s="22"/>
      <c r="T25" s="22"/>
      <c r="U25" s="22" t="s">
        <v>24</v>
      </c>
      <c r="V25" s="23">
        <f>V4+V5-V13</f>
        <v>-53168.199999999968</v>
      </c>
    </row>
    <row r="28" spans="1:22" ht="14.45" x14ac:dyDescent="0.35">
      <c r="D28" s="35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tabSelected="1" topLeftCell="C1" zoomScale="85" zoomScaleNormal="85" workbookViewId="0">
      <selection activeCell="T32" sqref="T32"/>
    </sheetView>
  </sheetViews>
  <sheetFormatPr defaultRowHeight="15" x14ac:dyDescent="0.25"/>
  <cols>
    <col min="2" max="2" width="66.5703125" customWidth="1"/>
    <col min="3" max="3" width="14.42578125" bestFit="1" customWidth="1"/>
    <col min="4" max="7" width="13.42578125" bestFit="1" customWidth="1"/>
    <col min="8" max="10" width="13.42578125" customWidth="1"/>
    <col min="11" max="13" width="13.42578125" bestFit="1" customWidth="1"/>
    <col min="14" max="21" width="13.42578125" customWidth="1"/>
    <col min="22" max="22" width="17.42578125" customWidth="1"/>
  </cols>
  <sheetData>
    <row r="1" spans="1:22" x14ac:dyDescent="0.25">
      <c r="B1" s="1" t="s">
        <v>0</v>
      </c>
      <c r="C1" s="1"/>
      <c r="D1" s="2" t="s">
        <v>1</v>
      </c>
      <c r="E1" s="3"/>
    </row>
    <row r="2" spans="1:22" ht="25.5" x14ac:dyDescent="0.25">
      <c r="A2" s="4"/>
      <c r="B2" s="5" t="s">
        <v>2</v>
      </c>
      <c r="C2" s="6" t="s">
        <v>3</v>
      </c>
      <c r="D2" s="6" t="s">
        <v>4</v>
      </c>
      <c r="E2" s="6" t="s">
        <v>17</v>
      </c>
      <c r="F2" s="6" t="s">
        <v>18</v>
      </c>
      <c r="G2" s="6" t="s">
        <v>19</v>
      </c>
      <c r="H2" s="6" t="s">
        <v>20</v>
      </c>
      <c r="I2" s="6" t="s">
        <v>21</v>
      </c>
      <c r="J2" s="6" t="s">
        <v>22</v>
      </c>
      <c r="K2" s="6" t="s">
        <v>25</v>
      </c>
      <c r="L2" s="6" t="s">
        <v>26</v>
      </c>
      <c r="M2" s="6" t="s">
        <v>27</v>
      </c>
      <c r="N2" s="6" t="s">
        <v>28</v>
      </c>
      <c r="O2" s="6" t="s">
        <v>29</v>
      </c>
      <c r="P2" s="6" t="s">
        <v>30</v>
      </c>
      <c r="Q2" s="6" t="s">
        <v>31</v>
      </c>
      <c r="R2" s="6" t="s">
        <v>32</v>
      </c>
      <c r="S2" s="6" t="s">
        <v>33</v>
      </c>
      <c r="T2" s="6" t="s">
        <v>34</v>
      </c>
      <c r="U2" s="24" t="s">
        <v>44</v>
      </c>
      <c r="V2" s="6" t="s">
        <v>5</v>
      </c>
    </row>
    <row r="3" spans="1:22" ht="14.45" x14ac:dyDescent="0.35">
      <c r="A3" s="7"/>
      <c r="B3" s="8"/>
      <c r="C3" s="9" t="s">
        <v>6</v>
      </c>
      <c r="D3" s="9" t="s">
        <v>6</v>
      </c>
      <c r="E3" s="9" t="s">
        <v>6</v>
      </c>
      <c r="F3" s="9" t="s">
        <v>6</v>
      </c>
      <c r="G3" s="9" t="s">
        <v>6</v>
      </c>
      <c r="H3" s="9" t="s">
        <v>6</v>
      </c>
      <c r="I3" s="9" t="s">
        <v>6</v>
      </c>
      <c r="J3" s="9" t="s">
        <v>6</v>
      </c>
      <c r="K3" s="9" t="s">
        <v>6</v>
      </c>
      <c r="L3" s="9" t="s">
        <v>6</v>
      </c>
      <c r="M3" s="9" t="s">
        <v>6</v>
      </c>
      <c r="N3" s="9" t="s">
        <v>6</v>
      </c>
      <c r="O3" s="9" t="s">
        <v>6</v>
      </c>
      <c r="P3" s="9" t="s">
        <v>6</v>
      </c>
      <c r="Q3" s="9" t="s">
        <v>6</v>
      </c>
      <c r="R3" s="9" t="s">
        <v>6</v>
      </c>
      <c r="S3" s="9" t="s">
        <v>6</v>
      </c>
      <c r="T3" s="9" t="s">
        <v>6</v>
      </c>
      <c r="U3" s="25" t="s">
        <v>6</v>
      </c>
      <c r="V3" s="9" t="s">
        <v>6</v>
      </c>
    </row>
    <row r="4" spans="1:22" x14ac:dyDescent="0.25">
      <c r="A4" s="10"/>
      <c r="B4" s="17" t="s">
        <v>7</v>
      </c>
      <c r="C4" s="12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26"/>
      <c r="V4" s="21"/>
    </row>
    <row r="5" spans="1:22" x14ac:dyDescent="0.25">
      <c r="A5" s="10"/>
      <c r="B5" s="11" t="s">
        <v>42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21"/>
    </row>
    <row r="6" spans="1:22" x14ac:dyDescent="0.25">
      <c r="A6" s="10">
        <v>1</v>
      </c>
      <c r="B6" s="14" t="s">
        <v>15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28"/>
      <c r="V6" s="16"/>
    </row>
    <row r="7" spans="1:22" x14ac:dyDescent="0.25">
      <c r="A7" s="10">
        <v>2</v>
      </c>
      <c r="B7" s="14" t="s">
        <v>16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28"/>
      <c r="V7" s="16"/>
    </row>
    <row r="8" spans="1:22" ht="28.5" x14ac:dyDescent="0.25">
      <c r="A8" s="33">
        <v>3</v>
      </c>
      <c r="B8" s="32" t="s">
        <v>41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16"/>
    </row>
    <row r="9" spans="1:22" x14ac:dyDescent="0.25">
      <c r="A9" s="29"/>
      <c r="B9" s="39" t="s">
        <v>36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7"/>
      <c r="V9" s="16"/>
    </row>
    <row r="10" spans="1:22" x14ac:dyDescent="0.25">
      <c r="A10" s="29"/>
      <c r="B10" s="39" t="s">
        <v>37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7"/>
      <c r="V10" s="16"/>
    </row>
    <row r="11" spans="1:22" ht="28.5" x14ac:dyDescent="0.25">
      <c r="A11" s="31">
        <v>4</v>
      </c>
      <c r="B11" s="32" t="s">
        <v>40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28"/>
      <c r="V11" s="16"/>
    </row>
    <row r="12" spans="1:22" ht="15" customHeight="1" x14ac:dyDescent="0.25">
      <c r="A12" s="31">
        <v>5</v>
      </c>
      <c r="B12" s="14" t="s">
        <v>8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28"/>
      <c r="V12" s="16"/>
    </row>
    <row r="13" spans="1:22" x14ac:dyDescent="0.25">
      <c r="A13" s="10"/>
      <c r="B13" s="11" t="s">
        <v>43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21"/>
    </row>
    <row r="14" spans="1:22" x14ac:dyDescent="0.25">
      <c r="A14" s="10">
        <v>4</v>
      </c>
      <c r="B14" s="17" t="s">
        <v>9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28"/>
      <c r="V14" s="16"/>
    </row>
    <row r="15" spans="1:22" x14ac:dyDescent="0.25">
      <c r="A15" s="10">
        <v>5</v>
      </c>
      <c r="B15" s="17" t="s">
        <v>14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28"/>
      <c r="V15" s="16"/>
    </row>
    <row r="16" spans="1:22" x14ac:dyDescent="0.25">
      <c r="A16" s="10">
        <v>6</v>
      </c>
      <c r="B16" s="17" t="s">
        <v>10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28"/>
      <c r="V16" s="16"/>
    </row>
    <row r="17" spans="1:22" x14ac:dyDescent="0.25">
      <c r="A17" s="10">
        <v>7</v>
      </c>
      <c r="B17" s="17" t="s">
        <v>11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28"/>
      <c r="V17" s="16"/>
    </row>
    <row r="18" spans="1:22" x14ac:dyDescent="0.25">
      <c r="A18" s="10">
        <v>8</v>
      </c>
      <c r="B18" s="17" t="s">
        <v>39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28"/>
      <c r="V18" s="16"/>
    </row>
    <row r="19" spans="1:22" x14ac:dyDescent="0.25">
      <c r="A19" s="34">
        <v>9</v>
      </c>
      <c r="B19" s="30" t="s">
        <v>38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28"/>
      <c r="V19" s="16"/>
    </row>
    <row r="20" spans="1:22" x14ac:dyDescent="0.25">
      <c r="A20" s="18">
        <v>10</v>
      </c>
      <c r="B20" s="17" t="s">
        <v>12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28"/>
      <c r="V20" s="16"/>
    </row>
    <row r="21" spans="1:22" ht="23.25" x14ac:dyDescent="0.35">
      <c r="A21" s="10"/>
      <c r="B21" s="11" t="s">
        <v>13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27"/>
      <c r="V21" s="20"/>
    </row>
    <row r="22" spans="1:22" ht="22.7" customHeight="1" x14ac:dyDescent="0.25">
      <c r="A22" s="10"/>
      <c r="B22" s="17" t="s">
        <v>23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26"/>
    </row>
    <row r="25" spans="1:22" x14ac:dyDescent="0.25">
      <c r="B25" t="s">
        <v>35</v>
      </c>
      <c r="S25" s="22"/>
      <c r="T25" s="22"/>
      <c r="U25" s="22" t="s">
        <v>24</v>
      </c>
      <c r="V25" s="23">
        <f>V4+V5-V13</f>
        <v>0</v>
      </c>
    </row>
    <row r="28" spans="1:22" ht="14.45" x14ac:dyDescent="0.35">
      <c r="D28" s="35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Example for liquidity needs</vt:lpstr>
      <vt:lpstr>CASH FLOW KIMUTATÁS havi példa</vt:lpstr>
      <vt:lpstr>CASH FLOW KIMUTATÁS havi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Cseh Zoltán</dc:creator>
  <cp:lastModifiedBy>Győry Gabriella</cp:lastModifiedBy>
  <dcterms:created xsi:type="dcterms:W3CDTF">2020-04-28T13:19:00Z</dcterms:created>
  <dcterms:modified xsi:type="dcterms:W3CDTF">2020-06-09T13:30:13Z</dcterms:modified>
</cp:coreProperties>
</file>